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omexagriculture-my.sharepoint.com/personal/royr_omex_com/Documents/OneDrive_Old/1ROYCURRENT/Website Resources/"/>
    </mc:Choice>
  </mc:AlternateContent>
  <bookViews>
    <workbookView xWindow="0" yWindow="0" windowWidth="28800" windowHeight="124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 s="1"/>
  <c r="J11" i="1"/>
  <c r="J12" i="1" s="1"/>
  <c r="I11" i="1"/>
  <c r="I12" i="1" s="1"/>
  <c r="H11" i="1"/>
  <c r="H12" i="1" s="1"/>
  <c r="F11" i="1"/>
  <c r="F12" i="1" s="1"/>
  <c r="H25" i="1" l="1"/>
  <c r="I25" i="1"/>
  <c r="J25" i="1"/>
  <c r="F25" i="1"/>
  <c r="K25" i="1"/>
  <c r="G11" i="1"/>
  <c r="G25" i="1" s="1"/>
  <c r="P14" i="1"/>
  <c r="G17" i="1" l="1"/>
  <c r="H17" i="1"/>
  <c r="K17" i="1"/>
  <c r="F17" i="1"/>
  <c r="J17" i="1"/>
  <c r="I17" i="1"/>
  <c r="E17" i="1"/>
  <c r="E26" i="1" s="1"/>
  <c r="E11" i="1"/>
  <c r="E25" i="1" s="1"/>
  <c r="G12" i="1"/>
  <c r="F18" i="1" l="1"/>
  <c r="F26" i="1"/>
  <c r="K18" i="1"/>
  <c r="K26" i="1"/>
  <c r="I18" i="1"/>
  <c r="I26" i="1"/>
  <c r="H18" i="1"/>
  <c r="H26" i="1"/>
  <c r="J18" i="1"/>
  <c r="J26" i="1"/>
  <c r="G18" i="1"/>
  <c r="G26" i="1"/>
</calcChain>
</file>

<file path=xl/sharedStrings.xml><?xml version="1.0" encoding="utf-8"?>
<sst xmlns="http://schemas.openxmlformats.org/spreadsheetml/2006/main" count="38" uniqueCount="22">
  <si>
    <t>30N</t>
  </si>
  <si>
    <t>26+S</t>
  </si>
  <si>
    <t>24+S</t>
  </si>
  <si>
    <t>22+S</t>
  </si>
  <si>
    <t>20+S</t>
  </si>
  <si>
    <t>15+S</t>
  </si>
  <si>
    <t xml:space="preserve">Liquid Nitrogen Application Rate Calculator </t>
  </si>
  <si>
    <r>
      <t>S-applied (kg/ha SO</t>
    </r>
    <r>
      <rPr>
        <b/>
        <vertAlign val="sub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</si>
  <si>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t>OMEX Nitroflo Product</t>
  </si>
  <si>
    <t>N applied (l/ha)</t>
  </si>
  <si>
    <t xml:space="preserve"> (kg/ha)</t>
  </si>
  <si>
    <t xml:space="preserve"> (units/ac)</t>
  </si>
  <si>
    <t>kg/ha</t>
  </si>
  <si>
    <t>Type the kg/ha of nitrogen required here</t>
  </si>
  <si>
    <t>OR Type the units/ac of nitrogen required here</t>
  </si>
  <si>
    <t>=</t>
  </si>
  <si>
    <t>Hectares required</t>
  </si>
  <si>
    <t>How much fertiliser do I need?</t>
  </si>
  <si>
    <t>Acres required</t>
  </si>
  <si>
    <t>Application rate (l/ha)</t>
  </si>
  <si>
    <t>To calculate how many tonnes of fertiliser you need, enter the area to treat</t>
  </si>
  <si>
    <t>28+S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</si>
</sst>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3" borderId="0" xfId="0" applyFont="1" applyFill="1" applyAlignment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6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protection hidden="1"/>
    </xf>
    <xf numFmtId="0" fontId="6" fillId="4" borderId="0" xfId="0" applyFont="1" applyFill="1" applyAlignme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1" fontId="5" fillId="4" borderId="0" xfId="0" applyNumberFormat="1" applyFont="1" applyFill="1" applyAlignment="1" applyProtection="1">
      <alignment horizontal="center"/>
      <protection hidden="1"/>
    </xf>
    <xf numFmtId="0" fontId="2" fillId="2" borderId="1" xfId="0" applyFont="1" applyFill="1" applyBorder="1" applyProtection="1"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114301</xdr:colOff>
      <xdr:row>0</xdr:row>
      <xdr:rowOff>0</xdr:rowOff>
    </xdr:from>
    <xdr:to>
      <xdr:col>11</xdr:col>
      <xdr:colOff>238126</xdr:colOff>
      <xdr:row>5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77"/>
        <a:stretch/>
      </xdr:blipFill>
      <xdr:spPr>
        <a:xfrm>
          <a:off x="4381501" y="0"/>
          <a:ext cx="2038350" cy="981075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7</xdr:row>
      <xdr:rowOff>66674</xdr:rowOff>
    </xdr:from>
    <xdr:to>
      <xdr:col>8</xdr:col>
      <xdr:colOff>314325</xdr:colOff>
      <xdr:row>7</xdr:row>
      <xdr:rowOff>171449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1543049"/>
          <a:ext cx="1057275" cy="104775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257175</xdr:colOff>
      <xdr:row>13</xdr:row>
      <xdr:rowOff>47626</xdr:rowOff>
    </xdr:from>
    <xdr:to>
      <xdr:col>8</xdr:col>
      <xdr:colOff>314325</xdr:colOff>
      <xdr:row>13</xdr:row>
      <xdr:rowOff>152400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5" y="3067051"/>
          <a:ext cx="666750" cy="104774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showRowColHeaders="0" tabSelected="1" zoomScaleNormal="100" workbookViewId="0">
      <selection activeCell="J8" sqref="J8"/>
    </sheetView>
  </sheetViews>
  <sheetFormatPr defaultRowHeight="15" x14ac:dyDescent="0.25"/>
  <cols>
    <col min="3" max="3" width="10.85546875" customWidth="1"/>
    <col min="4" max="4" width="6.5703125" customWidth="1"/>
    <col min="11" max="11" width="10.425781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x14ac:dyDescent="0.4">
      <c r="A6" s="3"/>
      <c r="B6" s="5" t="s">
        <v>6</v>
      </c>
      <c r="C6" s="5"/>
      <c r="D6" s="5"/>
      <c r="E6" s="5"/>
      <c r="F6" s="5"/>
      <c r="G6" s="5"/>
      <c r="H6" s="4"/>
      <c r="I6" s="4"/>
      <c r="J6" s="4"/>
      <c r="K6" s="4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3"/>
      <c r="B8" s="7" t="s">
        <v>13</v>
      </c>
      <c r="C8" s="8"/>
      <c r="D8" s="9"/>
      <c r="E8" s="9"/>
      <c r="F8" s="9"/>
      <c r="G8" s="10"/>
      <c r="H8" s="10"/>
      <c r="I8" s="10"/>
      <c r="J8" s="21">
        <v>0</v>
      </c>
      <c r="K8" s="11" t="s">
        <v>10</v>
      </c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"/>
      <c r="B10" s="12" t="s">
        <v>8</v>
      </c>
      <c r="C10" s="12"/>
      <c r="D10" s="12"/>
      <c r="E10" s="13" t="s">
        <v>0</v>
      </c>
      <c r="F10" s="22" t="s">
        <v>21</v>
      </c>
      <c r="G10" s="13" t="s">
        <v>1</v>
      </c>
      <c r="H10" s="13" t="s">
        <v>2</v>
      </c>
      <c r="I10" s="13" t="s">
        <v>3</v>
      </c>
      <c r="J10" s="13" t="s">
        <v>4</v>
      </c>
      <c r="K10" s="13" t="s">
        <v>5</v>
      </c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"/>
      <c r="B11" s="12" t="s">
        <v>19</v>
      </c>
      <c r="C11" s="10"/>
      <c r="D11" s="10"/>
      <c r="E11" s="14">
        <f>(J8/0.39)</f>
        <v>0</v>
      </c>
      <c r="F11" s="14">
        <f>(J8/0.3612)</f>
        <v>0</v>
      </c>
      <c r="G11" s="14">
        <f>(J8/0.3328)</f>
        <v>0</v>
      </c>
      <c r="H11" s="14">
        <f>(J8/0.3048)</f>
        <v>0</v>
      </c>
      <c r="I11" s="14">
        <f>(J8/0.2772)</f>
        <v>0</v>
      </c>
      <c r="J11" s="14">
        <f>(J8/0.25)</f>
        <v>0</v>
      </c>
      <c r="K11" s="14">
        <f>(J8/0.183)</f>
        <v>0</v>
      </c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x14ac:dyDescent="0.3">
      <c r="A12" s="3"/>
      <c r="B12" s="15" t="s">
        <v>7</v>
      </c>
      <c r="C12" s="10"/>
      <c r="D12" s="12"/>
      <c r="E12" s="14"/>
      <c r="F12" s="14">
        <f>F11*0.0323</f>
        <v>0</v>
      </c>
      <c r="G12" s="14">
        <f>G11*0.064</f>
        <v>0</v>
      </c>
      <c r="H12" s="14">
        <f>H11*0.0953</f>
        <v>0</v>
      </c>
      <c r="I12" s="14">
        <f>I11*0.126</f>
        <v>0</v>
      </c>
      <c r="J12" s="14">
        <f>J11*0.1563</f>
        <v>0</v>
      </c>
      <c r="K12" s="14">
        <f>K11*0.183</f>
        <v>0</v>
      </c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 x14ac:dyDescent="0.3">
      <c r="A14" s="3"/>
      <c r="B14" s="7" t="s">
        <v>14</v>
      </c>
      <c r="C14" s="8"/>
      <c r="D14" s="9"/>
      <c r="E14" s="9"/>
      <c r="F14" s="9"/>
      <c r="G14" s="10"/>
      <c r="H14" s="10"/>
      <c r="I14" s="10"/>
      <c r="J14" s="21">
        <v>0</v>
      </c>
      <c r="K14" s="11" t="s">
        <v>11</v>
      </c>
      <c r="L14" s="3"/>
      <c r="M14" s="3"/>
      <c r="N14" s="6" t="s">
        <v>15</v>
      </c>
      <c r="O14" s="2" t="s">
        <v>12</v>
      </c>
      <c r="P14" s="2">
        <f>J14*1.25</f>
        <v>0</v>
      </c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3"/>
      <c r="B15" s="10"/>
      <c r="C15" s="10"/>
      <c r="D15" s="10"/>
      <c r="E15" s="23"/>
      <c r="F15" s="23"/>
      <c r="G15" s="23"/>
      <c r="H15" s="23"/>
      <c r="I15" s="23"/>
      <c r="J15" s="23"/>
      <c r="K15" s="2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3"/>
      <c r="B16" s="12" t="s">
        <v>8</v>
      </c>
      <c r="C16" s="12"/>
      <c r="D16" s="12"/>
      <c r="E16" s="13" t="s">
        <v>0</v>
      </c>
      <c r="F16" s="22" t="s">
        <v>21</v>
      </c>
      <c r="G16" s="13" t="s">
        <v>1</v>
      </c>
      <c r="H16" s="13" t="s">
        <v>2</v>
      </c>
      <c r="I16" s="13" t="s">
        <v>3</v>
      </c>
      <c r="J16" s="13" t="s">
        <v>4</v>
      </c>
      <c r="K16" s="13" t="s">
        <v>5</v>
      </c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3"/>
      <c r="B17" s="12" t="s">
        <v>9</v>
      </c>
      <c r="C17" s="10"/>
      <c r="D17" s="10"/>
      <c r="E17" s="14">
        <f>(P14/0.39)</f>
        <v>0</v>
      </c>
      <c r="F17" s="14">
        <f>(P14/0.3612)</f>
        <v>0</v>
      </c>
      <c r="G17" s="14">
        <f>(P14/0.3328)</f>
        <v>0</v>
      </c>
      <c r="H17" s="14">
        <f>(P14/0.3048)</f>
        <v>0</v>
      </c>
      <c r="I17" s="14">
        <f>(P14/0.2772)</f>
        <v>0</v>
      </c>
      <c r="J17" s="14">
        <f>(P14/0.25)</f>
        <v>0</v>
      </c>
      <c r="K17" s="14">
        <f>(P14/0.183)</f>
        <v>0</v>
      </c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x14ac:dyDescent="0.3">
      <c r="A18" s="3"/>
      <c r="B18" s="15" t="s">
        <v>7</v>
      </c>
      <c r="C18" s="10"/>
      <c r="D18" s="12"/>
      <c r="E18" s="14"/>
      <c r="F18" s="14">
        <f>F17*0.0323</f>
        <v>0</v>
      </c>
      <c r="G18" s="14">
        <f>G17*0.064</f>
        <v>0</v>
      </c>
      <c r="H18" s="14">
        <f>H17*0.0953</f>
        <v>0</v>
      </c>
      <c r="I18" s="14">
        <f>I17*0.126</f>
        <v>0</v>
      </c>
      <c r="J18" s="14">
        <f>J17*0.1563</f>
        <v>0</v>
      </c>
      <c r="K18" s="14">
        <f>K17*0.183</f>
        <v>0</v>
      </c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6.25" x14ac:dyDescent="0.4">
      <c r="A20" s="3"/>
      <c r="B20" s="5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3"/>
      <c r="B22" s="16" t="s">
        <v>20</v>
      </c>
      <c r="C22" s="17"/>
      <c r="D22" s="17"/>
      <c r="E22" s="17"/>
      <c r="F22" s="17"/>
      <c r="G22" s="17"/>
      <c r="H22" s="17"/>
      <c r="I22" s="17"/>
      <c r="J22" s="17"/>
      <c r="K22" s="17"/>
      <c r="L22" s="3"/>
      <c r="M22" s="3"/>
      <c r="N22" s="3"/>
    </row>
    <row r="23" spans="1:24" x14ac:dyDescent="0.25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"/>
      <c r="M23" s="3"/>
      <c r="N23" s="3"/>
    </row>
    <row r="24" spans="1:24" ht="15.75" thickBot="1" x14ac:dyDescent="0.3">
      <c r="A24" s="3"/>
      <c r="B24" s="17"/>
      <c r="C24" s="17"/>
      <c r="D24" s="17"/>
      <c r="E24" s="18" t="s">
        <v>0</v>
      </c>
      <c r="F24" s="18" t="s">
        <v>21</v>
      </c>
      <c r="G24" s="18" t="s">
        <v>1</v>
      </c>
      <c r="H24" s="18" t="s">
        <v>2</v>
      </c>
      <c r="I24" s="18" t="s">
        <v>3</v>
      </c>
      <c r="J24" s="18" t="s">
        <v>4</v>
      </c>
      <c r="K24" s="18" t="s">
        <v>5</v>
      </c>
      <c r="L24" s="3"/>
      <c r="M24" s="3"/>
      <c r="N24" s="3"/>
    </row>
    <row r="25" spans="1:24" ht="15.75" thickBot="1" x14ac:dyDescent="0.3">
      <c r="A25" s="3"/>
      <c r="B25" s="19" t="s">
        <v>16</v>
      </c>
      <c r="C25" s="17"/>
      <c r="D25" s="21">
        <v>0</v>
      </c>
      <c r="E25" s="20">
        <f>D25*(E11*0.0013)</f>
        <v>0</v>
      </c>
      <c r="F25" s="20">
        <f>D25*(F11*0.00129)</f>
        <v>0</v>
      </c>
      <c r="G25" s="20">
        <f>D25*(G11*0.00128)</f>
        <v>0</v>
      </c>
      <c r="H25" s="20">
        <f>D25*(H11*0.00127)</f>
        <v>0</v>
      </c>
      <c r="I25" s="20">
        <f>D25*(I11*0.00126)</f>
        <v>0</v>
      </c>
      <c r="J25" s="20">
        <f>D25*(J11*0.00125)</f>
        <v>0</v>
      </c>
      <c r="K25" s="20">
        <f>D25*(K11*0.00122)</f>
        <v>0</v>
      </c>
      <c r="L25" s="3"/>
      <c r="M25" s="3"/>
      <c r="N25" s="3"/>
    </row>
    <row r="26" spans="1:24" ht="15.75" thickBot="1" x14ac:dyDescent="0.3">
      <c r="A26" s="3"/>
      <c r="B26" s="19" t="s">
        <v>18</v>
      </c>
      <c r="C26" s="17"/>
      <c r="D26" s="21">
        <v>0</v>
      </c>
      <c r="E26" s="20">
        <f>((D26)*0.4047)*(E17*0.0013)</f>
        <v>0</v>
      </c>
      <c r="F26" s="20">
        <f>((D26)*0.4047)*(F17*0.00128)</f>
        <v>0</v>
      </c>
      <c r="G26" s="20">
        <f>((D26)*0.4047)*(G17*0.00128)</f>
        <v>0</v>
      </c>
      <c r="H26" s="20">
        <f>((D26)*0.4047)*(H17*0.00127)</f>
        <v>0</v>
      </c>
      <c r="I26" s="20">
        <f>((D26)*0.4047)*(I17*0.00126)</f>
        <v>0</v>
      </c>
      <c r="J26" s="20">
        <f>((D26)*0.4047)*(J17*0.00125)</f>
        <v>0</v>
      </c>
      <c r="K26" s="20">
        <f>((D26)*0.4047)*(K17*0.00122)</f>
        <v>0</v>
      </c>
      <c r="L26" s="3"/>
      <c r="M26" s="3"/>
      <c r="N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 algorithmName="SHA-512" hashValue="Tvr0/T38fPYhlc2eo6HoNnjTYqtXQKj43FRnopIN1sZnKAh9bBdur9TVJ3WuUDVRWMy5PjHsHBt7Tt5DaLvRUg==" saltValue="1s7gwlBXrSfGlkRJaA44qQ==" spinCount="100000" sheet="1" selectLockedCells="1"/>
  <mergeCells count="1">
    <mergeCell ref="E15:K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Eccles</dc:creator>
  <cp:lastModifiedBy>Roy Robinson</cp:lastModifiedBy>
  <dcterms:created xsi:type="dcterms:W3CDTF">2016-03-01T14:33:07Z</dcterms:created>
  <dcterms:modified xsi:type="dcterms:W3CDTF">2017-03-06T12:36:06Z</dcterms:modified>
</cp:coreProperties>
</file>